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<sst xmlns="http://schemas.openxmlformats.org/spreadsheetml/2006/main" count="57" uniqueCount="45">
  <si>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Ozdaje grafikona naj bo svetlo modro.</t>
  </si>
  <si>
    <t>Višja šola</t>
  </si>
  <si>
    <t>RAČUNALNIŠKI PRAKTIKUM</t>
  </si>
  <si>
    <t>ZDENKO POTOČAR</t>
  </si>
  <si>
    <t>IZPIT</t>
  </si>
  <si>
    <t>Izdelaj nalogo v Excelu po navodilih.</t>
  </si>
  <si>
    <t>1.</t>
  </si>
  <si>
    <t>2.</t>
  </si>
  <si>
    <t>3.</t>
  </si>
  <si>
    <t>4.</t>
  </si>
  <si>
    <t>5.</t>
  </si>
  <si>
    <t>List naj bo ležeč. V glavi levo naj bo tvoj ime in priimek, na sredini pa številka strani.</t>
  </si>
  <si>
    <t>6.</t>
  </si>
  <si>
    <t>Na listu 2 napiši datum tvojega rojstva in izračunaj tvojo starost v dneh.</t>
  </si>
  <si>
    <t>List 2 preimenuj: DATUMI</t>
  </si>
  <si>
    <t>7.</t>
  </si>
  <si>
    <t>Natisni tabelo na ležeč papir. Pazi, da bo celotna tabela in graf na enem listu.</t>
  </si>
  <si>
    <t>V Kinološkem društvu Novo mesto vsako leto organizirajo šole za pse in vodnike.</t>
  </si>
  <si>
    <t>V letu 2000 je bilo število udeležencev za posamezen tečaj naslednje:</t>
  </si>
  <si>
    <t>igralne urice</t>
  </si>
  <si>
    <t>mala šola</t>
  </si>
  <si>
    <t>začetni tečaj</t>
  </si>
  <si>
    <t>nadaljevalni tečaj</t>
  </si>
  <si>
    <t>Cena posameznega tečaja je bila ves čas enaka in sicer:</t>
  </si>
  <si>
    <t>Vsako nadaljne leto je obisk rasel za 7% do leta 2006.</t>
  </si>
  <si>
    <t>Izračunaj vrednosti prihodkov posameznih tečajev za vsa leta do leta 2006.</t>
  </si>
  <si>
    <t>Izračunaj dobiček v društvu.</t>
  </si>
  <si>
    <t>Dobiček preračunaj v eure po tečaju 240.</t>
  </si>
  <si>
    <t>za izobraževanje strokovnjakov</t>
  </si>
  <si>
    <t>za obnovo vadišča</t>
  </si>
  <si>
    <t>za oglaševanje in medije</t>
  </si>
  <si>
    <t>Izračunaj vrednost posameznih deležev.</t>
  </si>
  <si>
    <t>Linija igralne urice naj bo modra, mala šola pa rdeča, ostalo po želji.</t>
  </si>
  <si>
    <t>leto</t>
  </si>
  <si>
    <t>i.u.</t>
  </si>
  <si>
    <t>m.š.</t>
  </si>
  <si>
    <t>z.t.</t>
  </si>
  <si>
    <t>n.t.</t>
  </si>
  <si>
    <t>prihodki</t>
  </si>
  <si>
    <t>stroški</t>
  </si>
  <si>
    <t>Stroški so bili v letu 2000 enaki 3.000.000 sit, vsako naslednje leto pa so rastli za 3%.</t>
  </si>
  <si>
    <t>dobiček</t>
  </si>
  <si>
    <t>Napiši v novem stolpcu DOBRO, če je dobiček večji od 1.000.000 sit oziroma SLABO.</t>
  </si>
  <si>
    <t>Polovico dobičeka v letu 2006 do razdelili po posameznih deležih:</t>
  </si>
  <si>
    <t>Izdelaj črtni grafikonm in prikaži vrednost posameznih prihodkov od leta 2000 do 2006.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</si>
</sst>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000"/>
    <numFmt numFmtId="166" formatCode="0.0"/>
    <numFmt numFmtId="167" formatCode="_-* #,##0.000\ _S_I_T_-;\-* #,##0.000\ _S_I_T_-;_-* &quot;-&quot;??\ _S_I_T_-;_-@_-"/>
    <numFmt numFmtId="168" formatCode="_-* #,##0.0000\ _S_I_T_-;\-* #,##0.0000\ _S_I_T_-;_-* &quot;-&quot;??\ _S_I_T_-;_-@_-"/>
    <numFmt numFmtId="169" formatCode="_-* #,##0.00000\ _S_I_T_-;\-* #,##0.00000\ _S_I_T_-;_-* &quot;-&quot;??\ _S_I_T_-;_-@_-"/>
    <numFmt numFmtId="170" formatCode="_-* #,##0.0\ _S_I_T_-;\-* #,##0.0\ _S_I_T_-;_-* &quot;-&quot;??\ _S_I_T_-;_-@_-"/>
    <numFmt numFmtId="171" formatCode="_-* #,##0\ _S_I_T_-;\-* #,##0\ _S_I_T_-;_-* &quot;-&quot;??\ _S_I_T_-;_-@_-"/>
    <numFmt numFmtId="172" formatCode="#,##0.00\ [$EUR]"/>
    <numFmt numFmtId="173" formatCode="#,##0\ [$EUR]"/>
    <numFmt numFmtId="174" formatCode="#,##0.00\ &quot;SIT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43" fontId="1" fillId="0" borderId="0" xfId="18" applyFont="1" applyAlignment="1">
      <alignment/>
    </xf>
    <xf numFmtId="17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8" xfId="0" applyNumberForma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141178"/>
        <c:axId val="49399691"/>
      </c:line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4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List1!$I$12</c:f>
              <c:strCache>
                <c:ptCount val="1"/>
                <c:pt idx="0">
                  <c:v>leto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List1!$I$13:$I$19</c:f>
              <c:numCache/>
            </c:numRef>
          </c:val>
          <c:smooth val="0"/>
        </c:ser>
        <c:ser>
          <c:idx val="1"/>
          <c:order val="1"/>
          <c:tx>
            <c:strRef>
              <c:f>List1!$N$12</c:f>
              <c:strCache>
                <c:ptCount val="1"/>
                <c:pt idx="0">
                  <c:v>i.u.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List1!$N$13:$N$19</c:f>
              <c:numCache/>
            </c:numRef>
          </c:val>
          <c:smooth val="0"/>
        </c:ser>
        <c:ser>
          <c:idx val="2"/>
          <c:order val="2"/>
          <c:tx>
            <c:strRef>
              <c:f>List1!$O$12</c:f>
              <c:strCache>
                <c:ptCount val="1"/>
                <c:pt idx="0">
                  <c:v>m.š.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List1!$O$13:$O$19</c:f>
              <c:numCache/>
            </c:numRef>
          </c:val>
          <c:smooth val="0"/>
        </c:ser>
        <c:ser>
          <c:idx val="3"/>
          <c:order val="3"/>
          <c:tx>
            <c:strRef>
              <c:f>List1!$P$12</c:f>
              <c:strCache>
                <c:ptCount val="1"/>
                <c:pt idx="0">
                  <c:v>z.t.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List1!$P$13:$P$19</c:f>
              <c:numCache/>
            </c:numRef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7</xdr:row>
      <xdr:rowOff>0</xdr:rowOff>
    </xdr:from>
    <xdr:to>
      <xdr:col>8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3095625" y="129540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27</xdr:row>
      <xdr:rowOff>47625</xdr:rowOff>
    </xdr:from>
    <xdr:to>
      <xdr:col>16</xdr:col>
      <xdr:colOff>285750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6781800" y="4714875"/>
        <a:ext cx="40957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115" zoomScaleNormal="115" workbookViewId="0" topLeftCell="L21">
      <selection activeCell="Q25" sqref="Q25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15.7109375" style="0" bestFit="1" customWidth="1"/>
    <col min="6" max="6" width="14.57421875" style="0" bestFit="1" customWidth="1"/>
    <col min="7" max="8" width="15.7109375" style="0" bestFit="1" customWidth="1"/>
    <col min="9" max="12" width="4.8515625" style="0" customWidth="1"/>
    <col min="13" max="14" width="9.28125" style="0" bestFit="1" customWidth="1"/>
    <col min="15" max="16" width="10.140625" style="0" bestFit="1" customWidth="1"/>
    <col min="17" max="17" width="15.140625" style="0" bestFit="1" customWidth="1"/>
    <col min="18" max="19" width="10.140625" style="0" bestFit="1" customWidth="1"/>
    <col min="20" max="21" width="11.00390625" style="0" bestFit="1" customWidth="1"/>
  </cols>
  <sheetData>
    <row r="1" spans="2:8" ht="12.75">
      <c r="B1" s="31" t="s">
        <v>1</v>
      </c>
      <c r="C1" s="31"/>
      <c r="D1" s="31"/>
      <c r="E1" s="31"/>
      <c r="F1" s="31"/>
      <c r="G1" s="31"/>
      <c r="H1" s="31"/>
    </row>
    <row r="2" spans="2:8" s="1" customFormat="1" ht="20.25">
      <c r="B2" s="32" t="s">
        <v>2</v>
      </c>
      <c r="C2" s="32"/>
      <c r="D2" s="32"/>
      <c r="E2" s="32"/>
      <c r="F2" s="32"/>
      <c r="G2" s="32"/>
      <c r="H2" s="32"/>
    </row>
    <row r="3" spans="2:8" ht="12.75">
      <c r="B3" s="31" t="s">
        <v>3</v>
      </c>
      <c r="C3" s="31"/>
      <c r="D3" s="31"/>
      <c r="E3" s="31"/>
      <c r="F3" s="31"/>
      <c r="G3" s="31"/>
      <c r="H3" s="31"/>
    </row>
    <row r="6" spans="2:8" ht="18">
      <c r="B6" s="33" t="s">
        <v>4</v>
      </c>
      <c r="C6" s="33"/>
      <c r="D6" s="33"/>
      <c r="E6" s="33"/>
      <c r="F6" s="33"/>
      <c r="G6" s="33"/>
      <c r="H6" s="33"/>
    </row>
    <row r="7" spans="2:8" ht="12.75">
      <c r="B7" s="30">
        <v>39069</v>
      </c>
      <c r="C7" s="30"/>
      <c r="D7" s="30"/>
      <c r="E7" s="30"/>
      <c r="F7" s="30"/>
      <c r="G7" s="30"/>
      <c r="H7" s="30"/>
    </row>
    <row r="8" ht="15.75">
      <c r="B8" s="3" t="s">
        <v>5</v>
      </c>
    </row>
    <row r="9" ht="12.75">
      <c r="A9" s="2" t="s">
        <v>6</v>
      </c>
    </row>
    <row r="10" spans="1:2" ht="13.5" thickBot="1">
      <c r="A10" s="2"/>
      <c r="B10" t="s">
        <v>17</v>
      </c>
    </row>
    <row r="11" spans="1:21" ht="14.25" thickBot="1" thickTop="1">
      <c r="A11" s="2"/>
      <c r="B11" t="s">
        <v>18</v>
      </c>
      <c r="I11" s="8"/>
      <c r="J11" s="8"/>
      <c r="K11" s="9"/>
      <c r="L11" s="9"/>
      <c r="M11" s="11"/>
      <c r="N11" s="10">
        <v>10000</v>
      </c>
      <c r="O11" s="10">
        <v>15000</v>
      </c>
      <c r="P11" s="10">
        <v>30000</v>
      </c>
      <c r="Q11" s="10">
        <v>35000</v>
      </c>
      <c r="R11" s="8"/>
      <c r="S11" s="11"/>
      <c r="T11" s="9"/>
      <c r="U11" s="11">
        <v>240</v>
      </c>
    </row>
    <row r="12" spans="1:21" ht="14.25" thickBot="1" thickTop="1">
      <c r="A12" s="2"/>
      <c r="B12" s="2" t="s">
        <v>19</v>
      </c>
      <c r="C12" s="2">
        <v>35</v>
      </c>
      <c r="I12" s="17" t="s">
        <v>33</v>
      </c>
      <c r="J12" s="17" t="s">
        <v>34</v>
      </c>
      <c r="K12" s="18" t="s">
        <v>35</v>
      </c>
      <c r="L12" s="18" t="s">
        <v>36</v>
      </c>
      <c r="M12" s="25" t="s">
        <v>37</v>
      </c>
      <c r="N12" s="19" t="s">
        <v>34</v>
      </c>
      <c r="O12" s="19" t="s">
        <v>35</v>
      </c>
      <c r="P12" s="19" t="s">
        <v>36</v>
      </c>
      <c r="Q12" s="19" t="s">
        <v>37</v>
      </c>
      <c r="R12" s="23" t="s">
        <v>38</v>
      </c>
      <c r="S12" s="20" t="s">
        <v>39</v>
      </c>
      <c r="T12" s="19" t="s">
        <v>41</v>
      </c>
      <c r="U12" s="20" t="s">
        <v>41</v>
      </c>
    </row>
    <row r="13" spans="1:21" ht="13.5" thickTop="1">
      <c r="A13" s="2"/>
      <c r="B13" s="2" t="s">
        <v>20</v>
      </c>
      <c r="C13" s="2">
        <v>62</v>
      </c>
      <c r="I13" s="12">
        <v>2000</v>
      </c>
      <c r="J13" s="26">
        <v>35</v>
      </c>
      <c r="K13" s="15">
        <v>62</v>
      </c>
      <c r="L13" s="15">
        <v>49</v>
      </c>
      <c r="M13" s="27">
        <v>25</v>
      </c>
      <c r="N13" s="13">
        <f>+J13*$N$11</f>
        <v>350000</v>
      </c>
      <c r="O13" s="13">
        <f>+K13*$O$11</f>
        <v>930000</v>
      </c>
      <c r="P13" s="13">
        <f>+L13*$P$11</f>
        <v>1470000</v>
      </c>
      <c r="Q13" s="13">
        <f>+M13*$Q$11</f>
        <v>875000</v>
      </c>
      <c r="R13" s="24">
        <f>SUM(N13:Q13)</f>
        <v>3625000</v>
      </c>
      <c r="S13" s="14">
        <v>3000000</v>
      </c>
      <c r="T13" s="13">
        <f>+R13-S13</f>
        <v>625000</v>
      </c>
      <c r="U13" s="16">
        <f>+T13/$U$11</f>
        <v>2604.1666666666665</v>
      </c>
    </row>
    <row r="14" spans="1:21" ht="12.75">
      <c r="A14" s="2"/>
      <c r="B14" s="2" t="s">
        <v>21</v>
      </c>
      <c r="C14" s="2">
        <v>49</v>
      </c>
      <c r="I14" s="12">
        <v>2001</v>
      </c>
      <c r="J14" s="26">
        <f aca="true" t="shared" si="0" ref="J14:J19">+J13*1.07</f>
        <v>37.45</v>
      </c>
      <c r="K14" s="15">
        <f aca="true" t="shared" si="1" ref="K14:M19">+K13*1.07</f>
        <v>66.34</v>
      </c>
      <c r="L14" s="15">
        <f t="shared" si="1"/>
        <v>52.43</v>
      </c>
      <c r="M14" s="27">
        <f t="shared" si="1"/>
        <v>26.75</v>
      </c>
      <c r="N14" s="13">
        <f aca="true" t="shared" si="2" ref="N14:N19">+J14*$N$11</f>
        <v>374500</v>
      </c>
      <c r="O14" s="13">
        <f aca="true" t="shared" si="3" ref="O14:O19">+K14*$O$11</f>
        <v>995100</v>
      </c>
      <c r="P14" s="13">
        <f aca="true" t="shared" si="4" ref="P14:P19">+L14*$P$11</f>
        <v>1572900</v>
      </c>
      <c r="Q14" s="13">
        <f aca="true" t="shared" si="5" ref="Q14:Q19">+M14*$Q$11</f>
        <v>936250</v>
      </c>
      <c r="R14" s="24">
        <f aca="true" t="shared" si="6" ref="R14:R19">SUM(N14:Q14)</f>
        <v>3878750</v>
      </c>
      <c r="S14" s="14">
        <f aca="true" t="shared" si="7" ref="S14:S19">+S13*1.03</f>
        <v>3090000</v>
      </c>
      <c r="T14" s="13">
        <f aca="true" t="shared" si="8" ref="T14:T20">+R14-S14</f>
        <v>788750</v>
      </c>
      <c r="U14" s="16">
        <f aca="true" t="shared" si="9" ref="U14:U20">+T14/$U$11</f>
        <v>3286.4583333333335</v>
      </c>
    </row>
    <row r="15" spans="1:21" ht="12.75">
      <c r="A15" s="2"/>
      <c r="B15" s="2" t="s">
        <v>22</v>
      </c>
      <c r="C15" s="2">
        <v>25</v>
      </c>
      <c r="I15" s="12">
        <v>2002</v>
      </c>
      <c r="J15" s="26">
        <f t="shared" si="0"/>
        <v>40.07150000000001</v>
      </c>
      <c r="K15" s="15">
        <f t="shared" si="1"/>
        <v>70.9838</v>
      </c>
      <c r="L15" s="15">
        <f t="shared" si="1"/>
        <v>56.100100000000005</v>
      </c>
      <c r="M15" s="27">
        <f t="shared" si="1"/>
        <v>28.622500000000002</v>
      </c>
      <c r="N15" s="13">
        <f t="shared" si="2"/>
        <v>400715.00000000006</v>
      </c>
      <c r="O15" s="13">
        <f t="shared" si="3"/>
        <v>1064757</v>
      </c>
      <c r="P15" s="13">
        <f t="shared" si="4"/>
        <v>1683003.0000000002</v>
      </c>
      <c r="Q15" s="13">
        <f t="shared" si="5"/>
        <v>1001787.5000000001</v>
      </c>
      <c r="R15" s="24">
        <f t="shared" si="6"/>
        <v>4150262.5</v>
      </c>
      <c r="S15" s="14">
        <f t="shared" si="7"/>
        <v>3182700</v>
      </c>
      <c r="T15" s="13">
        <f t="shared" si="8"/>
        <v>967562.5</v>
      </c>
      <c r="U15" s="16">
        <f t="shared" si="9"/>
        <v>4031.5104166666665</v>
      </c>
    </row>
    <row r="16" spans="1:21" ht="12.75">
      <c r="A16" s="2" t="s">
        <v>7</v>
      </c>
      <c r="B16" s="2"/>
      <c r="C16" s="2"/>
      <c r="I16" s="12">
        <v>2003</v>
      </c>
      <c r="J16" s="26">
        <f t="shared" si="0"/>
        <v>42.87650500000001</v>
      </c>
      <c r="K16" s="15">
        <f t="shared" si="1"/>
        <v>75.95266600000001</v>
      </c>
      <c r="L16" s="15">
        <f t="shared" si="1"/>
        <v>60.02710700000001</v>
      </c>
      <c r="M16" s="27">
        <f t="shared" si="1"/>
        <v>30.626075000000004</v>
      </c>
      <c r="N16" s="13">
        <f t="shared" si="2"/>
        <v>428765.0500000001</v>
      </c>
      <c r="O16" s="13">
        <f t="shared" si="3"/>
        <v>1139289.9900000002</v>
      </c>
      <c r="P16" s="13">
        <f t="shared" si="4"/>
        <v>1800813.2100000002</v>
      </c>
      <c r="Q16" s="13">
        <f t="shared" si="5"/>
        <v>1071912.6250000002</v>
      </c>
      <c r="R16" s="24">
        <f t="shared" si="6"/>
        <v>4440780.875000001</v>
      </c>
      <c r="S16" s="14">
        <f t="shared" si="7"/>
        <v>3278181</v>
      </c>
      <c r="T16" s="13">
        <f t="shared" si="8"/>
        <v>1162599.875000001</v>
      </c>
      <c r="U16" s="16">
        <f t="shared" si="9"/>
        <v>4844.166145833337</v>
      </c>
    </row>
    <row r="17" spans="1:21" ht="12.75">
      <c r="A17" s="2"/>
      <c r="B17" s="5" t="s">
        <v>24</v>
      </c>
      <c r="I17" s="12">
        <v>2004</v>
      </c>
      <c r="J17" s="26">
        <f t="shared" si="0"/>
        <v>45.87786035000001</v>
      </c>
      <c r="K17" s="15">
        <f t="shared" si="1"/>
        <v>81.26935262</v>
      </c>
      <c r="L17" s="15">
        <f t="shared" si="1"/>
        <v>64.22900449000001</v>
      </c>
      <c r="M17" s="27">
        <f t="shared" si="1"/>
        <v>32.769900250000006</v>
      </c>
      <c r="N17" s="13">
        <f t="shared" si="2"/>
        <v>458778.60350000014</v>
      </c>
      <c r="O17" s="13">
        <f t="shared" si="3"/>
        <v>1219040.2893</v>
      </c>
      <c r="P17" s="13">
        <f t="shared" si="4"/>
        <v>1926870.1347000003</v>
      </c>
      <c r="Q17" s="13">
        <f t="shared" si="5"/>
        <v>1146946.5087500003</v>
      </c>
      <c r="R17" s="24">
        <f t="shared" si="6"/>
        <v>4751635.536250001</v>
      </c>
      <c r="S17" s="14">
        <f t="shared" si="7"/>
        <v>3376526.43</v>
      </c>
      <c r="T17" s="13">
        <f t="shared" si="8"/>
        <v>1375109.1062500007</v>
      </c>
      <c r="U17" s="16">
        <f t="shared" si="9"/>
        <v>5729.621276041669</v>
      </c>
    </row>
    <row r="18" spans="1:21" ht="12.75">
      <c r="A18" s="2"/>
      <c r="B18" s="5" t="s">
        <v>23</v>
      </c>
      <c r="I18" s="12">
        <v>2005</v>
      </c>
      <c r="J18" s="26">
        <f t="shared" si="0"/>
        <v>49.08931057450002</v>
      </c>
      <c r="K18" s="15">
        <f t="shared" si="1"/>
        <v>86.95820730340002</v>
      </c>
      <c r="L18" s="15">
        <f t="shared" si="1"/>
        <v>68.72503480430001</v>
      </c>
      <c r="M18" s="27">
        <f t="shared" si="1"/>
        <v>35.06379326750001</v>
      </c>
      <c r="N18" s="13">
        <f t="shared" si="2"/>
        <v>490893.1057450002</v>
      </c>
      <c r="O18" s="13">
        <f t="shared" si="3"/>
        <v>1304373.1095510002</v>
      </c>
      <c r="P18" s="13">
        <f t="shared" si="4"/>
        <v>2061751.0441290003</v>
      </c>
      <c r="Q18" s="13">
        <f t="shared" si="5"/>
        <v>1227232.7643625003</v>
      </c>
      <c r="R18" s="24">
        <f t="shared" si="6"/>
        <v>5084250.0237875</v>
      </c>
      <c r="S18" s="14">
        <f t="shared" si="7"/>
        <v>3477822.2229000004</v>
      </c>
      <c r="T18" s="13">
        <f t="shared" si="8"/>
        <v>1606427.8008875</v>
      </c>
      <c r="U18" s="16">
        <f t="shared" si="9"/>
        <v>6693.449170364583</v>
      </c>
    </row>
    <row r="19" spans="1:21" ht="13.5" thickBot="1">
      <c r="A19" s="2"/>
      <c r="B19" s="2" t="s">
        <v>19</v>
      </c>
      <c r="C19" s="6">
        <v>10000</v>
      </c>
      <c r="I19" s="12">
        <v>2006</v>
      </c>
      <c r="J19" s="26">
        <f t="shared" si="0"/>
        <v>52.525562314715025</v>
      </c>
      <c r="K19" s="15">
        <f t="shared" si="1"/>
        <v>93.04528181463802</v>
      </c>
      <c r="L19" s="15">
        <f t="shared" si="1"/>
        <v>73.53578724060101</v>
      </c>
      <c r="M19" s="27">
        <f t="shared" si="1"/>
        <v>37.51825879622501</v>
      </c>
      <c r="N19" s="13">
        <f t="shared" si="2"/>
        <v>525255.6231471503</v>
      </c>
      <c r="O19" s="13">
        <f t="shared" si="3"/>
        <v>1395679.2272195702</v>
      </c>
      <c r="P19" s="13">
        <f t="shared" si="4"/>
        <v>2206073.61721803</v>
      </c>
      <c r="Q19" s="13">
        <f t="shared" si="5"/>
        <v>1313139.0578678753</v>
      </c>
      <c r="R19" s="24">
        <f t="shared" si="6"/>
        <v>5440147.525452626</v>
      </c>
      <c r="S19" s="14">
        <f t="shared" si="7"/>
        <v>3582156.8895870005</v>
      </c>
      <c r="T19" s="13">
        <f t="shared" si="8"/>
        <v>1857990.6358656255</v>
      </c>
      <c r="U19" s="16">
        <f t="shared" si="9"/>
        <v>7741.627649440106</v>
      </c>
    </row>
    <row r="20" spans="1:21" ht="14.25" thickBot="1" thickTop="1">
      <c r="A20" s="2"/>
      <c r="B20" s="2" t="s">
        <v>20</v>
      </c>
      <c r="C20" s="6">
        <v>15000</v>
      </c>
      <c r="I20" s="17"/>
      <c r="J20" s="28">
        <f>SUM(J13:J19)</f>
        <v>302.89073823921507</v>
      </c>
      <c r="K20" s="21">
        <f aca="true" t="shared" si="10" ref="K20:S20">SUM(K13:K19)</f>
        <v>536.549307738038</v>
      </c>
      <c r="L20" s="21">
        <f t="shared" si="10"/>
        <v>424.047033534901</v>
      </c>
      <c r="M20" s="29">
        <f t="shared" si="10"/>
        <v>216.35052731372502</v>
      </c>
      <c r="N20" s="19">
        <f t="shared" si="10"/>
        <v>3028907.3823921503</v>
      </c>
      <c r="O20" s="19">
        <f t="shared" si="10"/>
        <v>8048239.616070571</v>
      </c>
      <c r="P20" s="19">
        <f t="shared" si="10"/>
        <v>12721411.006047033</v>
      </c>
      <c r="Q20" s="19">
        <f t="shared" si="10"/>
        <v>7572268.455980375</v>
      </c>
      <c r="R20" s="23">
        <f t="shared" si="10"/>
        <v>31370826.460490126</v>
      </c>
      <c r="S20" s="20">
        <f t="shared" si="10"/>
        <v>22987386.542487</v>
      </c>
      <c r="T20" s="19">
        <f t="shared" si="8"/>
        <v>8383439.918003127</v>
      </c>
      <c r="U20" s="22">
        <f t="shared" si="9"/>
        <v>34930.999658346365</v>
      </c>
    </row>
    <row r="21" spans="1:3" ht="13.5" thickTop="1">
      <c r="A21" s="2"/>
      <c r="B21" s="2" t="s">
        <v>21</v>
      </c>
      <c r="C21" s="6">
        <v>30000</v>
      </c>
    </row>
    <row r="22" spans="1:3" ht="12.75">
      <c r="A22" s="2"/>
      <c r="B22" s="2" t="s">
        <v>22</v>
      </c>
      <c r="C22" s="6">
        <v>35000</v>
      </c>
    </row>
    <row r="23" spans="1:2" ht="12.75">
      <c r="A23" s="2"/>
      <c r="B23" s="5" t="s">
        <v>25</v>
      </c>
    </row>
    <row r="24" spans="1:17" ht="12.75">
      <c r="A24" s="2" t="s">
        <v>8</v>
      </c>
      <c r="B24" s="5"/>
      <c r="N24" s="2" t="s">
        <v>30</v>
      </c>
      <c r="O24" s="2"/>
      <c r="P24" s="4">
        <v>0.2</v>
      </c>
      <c r="Q24" s="7">
        <f>+$T$19*0.5*P24</f>
        <v>185799.06358656255</v>
      </c>
    </row>
    <row r="25" spans="1:17" ht="12.75">
      <c r="A25" s="2"/>
      <c r="B25" s="5" t="s">
        <v>40</v>
      </c>
      <c r="N25" s="2" t="s">
        <v>28</v>
      </c>
      <c r="O25" s="2"/>
      <c r="P25" s="4">
        <v>0.2</v>
      </c>
      <c r="Q25" s="7">
        <f>+$T$19*0.5*P25</f>
        <v>185799.06358656255</v>
      </c>
    </row>
    <row r="26" spans="1:17" ht="12.75">
      <c r="A26" s="2"/>
      <c r="B26" s="5" t="s">
        <v>26</v>
      </c>
      <c r="N26" s="2" t="s">
        <v>29</v>
      </c>
      <c r="O26" s="2"/>
      <c r="P26" s="4">
        <v>0.6</v>
      </c>
      <c r="Q26" s="7">
        <f>+$T$19*0.5*P26</f>
        <v>557397.1907596876</v>
      </c>
    </row>
    <row r="27" spans="1:17" ht="12.75">
      <c r="A27" s="2"/>
      <c r="B27" s="5" t="s">
        <v>27</v>
      </c>
      <c r="Q27" s="7">
        <f>SUM(Q24:Q26)</f>
        <v>928995.3179328127</v>
      </c>
    </row>
    <row r="28" spans="1:2" ht="12.75">
      <c r="A28" s="2"/>
      <c r="B28" t="s">
        <v>42</v>
      </c>
    </row>
    <row r="29" ht="12.75">
      <c r="A29" s="2" t="s">
        <v>9</v>
      </c>
    </row>
    <row r="30" spans="1:2" ht="12.75">
      <c r="A30" s="2"/>
      <c r="B30" t="s">
        <v>43</v>
      </c>
    </row>
    <row r="31" spans="1:4" ht="12.75">
      <c r="A31" s="2"/>
      <c r="B31" s="2" t="s">
        <v>30</v>
      </c>
      <c r="C31" s="2"/>
      <c r="D31" s="4">
        <v>0.2</v>
      </c>
    </row>
    <row r="32" spans="1:4" ht="12.75">
      <c r="A32" s="2"/>
      <c r="B32" s="2" t="s">
        <v>28</v>
      </c>
      <c r="C32" s="2"/>
      <c r="D32" s="4">
        <v>0.2</v>
      </c>
    </row>
    <row r="33" spans="1:4" ht="12.75">
      <c r="A33" s="2"/>
      <c r="B33" s="2" t="s">
        <v>29</v>
      </c>
      <c r="C33" s="2"/>
      <c r="D33" s="4">
        <v>0.6</v>
      </c>
    </row>
    <row r="34" spans="1:2" ht="12.75">
      <c r="A34" s="2"/>
      <c r="B34" t="s">
        <v>31</v>
      </c>
    </row>
    <row r="35" ht="12.75">
      <c r="A35" s="2" t="s">
        <v>10</v>
      </c>
    </row>
    <row r="36" spans="1:2" ht="12.75">
      <c r="A36" s="2"/>
      <c r="B36" s="5" t="s">
        <v>44</v>
      </c>
    </row>
    <row r="37" spans="1:2" ht="12.75">
      <c r="A37" s="2"/>
      <c r="B37" s="5" t="s">
        <v>32</v>
      </c>
    </row>
    <row r="38" spans="1:2" ht="12.75">
      <c r="A38" s="2"/>
      <c r="B38" t="s">
        <v>0</v>
      </c>
    </row>
    <row r="40" ht="12.75">
      <c r="A40" s="2" t="s">
        <v>12</v>
      </c>
    </row>
    <row r="41" ht="12.75">
      <c r="B41" t="s">
        <v>16</v>
      </c>
    </row>
    <row r="42" ht="12.75">
      <c r="B42" t="s">
        <v>11</v>
      </c>
    </row>
    <row r="43" ht="12.75">
      <c r="A43" s="2" t="s">
        <v>15</v>
      </c>
    </row>
    <row r="44" ht="12.75">
      <c r="B44" t="s">
        <v>13</v>
      </c>
    </row>
    <row r="45" ht="12.75">
      <c r="B45" t="s">
        <v>14</v>
      </c>
    </row>
  </sheetData>
  <mergeCells count="5">
    <mergeCell ref="B7:H7"/>
    <mergeCell ref="B1:H1"/>
    <mergeCell ref="B2:H2"/>
    <mergeCell ref="B3:H3"/>
    <mergeCell ref="B6:H6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Kabinet</dc:creator>
  <cp:keywords/>
  <dc:description/>
  <cp:lastModifiedBy>Streznik</cp:lastModifiedBy>
  <cp:lastPrinted>2006-12-18T16:58:05Z</cp:lastPrinted>
  <dcterms:created xsi:type="dcterms:W3CDTF">2006-01-10T08:22:58Z</dcterms:created>
  <dcterms:modified xsi:type="dcterms:W3CDTF">2006-12-19T09:44:59Z</dcterms:modified>
  <cp:category/>
  <cp:version/>
  <cp:contentType/>
  <cp:contentStatus/>
</cp:coreProperties>
</file>